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436F5C03-2F26-4A33-B86B-4CF412FB08CD}" xr6:coauthVersionLast="47" xr6:coauthVersionMax="47" xr10:uidLastSave="{00000000-0000-0000-0000-000000000000}"/>
  <bookViews>
    <workbookView xWindow="28680" yWindow="-120" windowWidth="29040" windowHeight="15720" xr2:uid="{845B32BC-679A-4417-B67F-BDA2C2C91CE4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2" l="1"/>
  <c r="O11" i="2"/>
  <c r="M11" i="2"/>
  <c r="L11" i="2"/>
  <c r="K11" i="2"/>
  <c r="J11" i="2"/>
  <c r="H11" i="2"/>
  <c r="G11" i="2"/>
  <c r="D11" i="2"/>
  <c r="I2" i="2"/>
  <c r="K2" i="2"/>
  <c r="Q2" i="2"/>
  <c r="R2" i="2"/>
  <c r="S2" i="2"/>
  <c r="I3" i="2"/>
  <c r="K3" i="2"/>
  <c r="Q3" i="2" s="1"/>
  <c r="R3" i="2"/>
  <c r="S3" i="2"/>
  <c r="I4" i="2"/>
  <c r="K4" i="2"/>
  <c r="R4" i="2" s="1"/>
  <c r="I5" i="2"/>
  <c r="K5" i="2"/>
  <c r="S5" i="2" s="1"/>
  <c r="Q5" i="2"/>
  <c r="R5" i="2"/>
  <c r="I6" i="2"/>
  <c r="K6" i="2"/>
  <c r="Q6" i="2"/>
  <c r="R6" i="2"/>
  <c r="S6" i="2"/>
  <c r="I7" i="2"/>
  <c r="K7" i="2"/>
  <c r="Q7" i="2"/>
  <c r="R7" i="2"/>
  <c r="S7" i="2"/>
  <c r="I8" i="2"/>
  <c r="K8" i="2"/>
  <c r="Q8" i="2"/>
  <c r="R8" i="2"/>
  <c r="S8" i="2"/>
  <c r="I9" i="2"/>
  <c r="K9" i="2"/>
  <c r="Q9" i="2" s="1"/>
  <c r="I16" i="2"/>
  <c r="K16" i="2"/>
  <c r="S16" i="2" s="1"/>
  <c r="Q16" i="2"/>
  <c r="R16" i="2"/>
  <c r="Q4" i="2" l="1"/>
  <c r="S9" i="2"/>
  <c r="R9" i="2"/>
  <c r="S4" i="2"/>
  <c r="I12" i="2" l="1"/>
  <c r="M13" i="2"/>
  <c r="S13" i="2"/>
  <c r="P13" i="2"/>
  <c r="I13" i="2"/>
</calcChain>
</file>

<file path=xl/sharedStrings.xml><?xml version="1.0" encoding="utf-8"?>
<sst xmlns="http://schemas.openxmlformats.org/spreadsheetml/2006/main" count="129" uniqueCount="79">
  <si>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</si>
  <si>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</si>
  <si>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</si>
  <si>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</si>
  <si>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</si>
  <si>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</si>
  <si>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</si>
  <si>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</si>
  <si>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</si>
  <si>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</si>
  <si>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</si>
  <si>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</si>
  <si>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</si>
  <si>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</si>
  <si>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</si>
  <si>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</si>
  <si>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</si>
  <si>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</si>
  <si>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</si>
  <si>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</si>
  <si>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</si>
  <si>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</si>
  <si>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</si>
  <si>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</si>
  <si>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</si>
  <si>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</si>
  <si>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</si>
  <si>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</si>
  <si>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</si>
  <si>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</si>
  <si>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</si>
  <si>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</si>
  <si>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</si>
  <si>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</si>
  <si>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</si>
  <si>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</si>
  <si>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</si>
  <si>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</si>
  <si>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</si>
  <si>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</si>
  <si>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</si>
  <si>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</si>
  <si>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</si>
  <si>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</si>
  <si>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003-002-031-1900</t>
  </si>
  <si>
    <t>12708 E CO RD 428</t>
  </si>
  <si>
    <t>WD</t>
  </si>
  <si>
    <t>03-ARM'S LENGTH</t>
  </si>
  <si>
    <t>4000</t>
  </si>
  <si>
    <t>L236/P150</t>
  </si>
  <si>
    <t xml:space="preserve">4000 RES LAND </t>
  </si>
  <si>
    <t>NOT INSPECTED</t>
  </si>
  <si>
    <t>202</t>
  </si>
  <si>
    <t>003-008-024-2100</t>
  </si>
  <si>
    <t>L238/P79</t>
  </si>
  <si>
    <t>402</t>
  </si>
  <si>
    <t>003-008-030-0700</t>
  </si>
  <si>
    <t>L240/P464</t>
  </si>
  <si>
    <t>003-008-030-0850</t>
  </si>
  <si>
    <t>L235/P869</t>
  </si>
  <si>
    <t>003-008-034-0700</t>
  </si>
  <si>
    <t>L236/P588</t>
  </si>
  <si>
    <t>003-008-036-0630</t>
  </si>
  <si>
    <t>L239/P154</t>
  </si>
  <si>
    <t>003-008-036-1000</t>
  </si>
  <si>
    <t>L240/P315</t>
  </si>
  <si>
    <t>L240/P298</t>
  </si>
  <si>
    <t>003-014-031-0210</t>
  </si>
  <si>
    <t>CO RD 407</t>
  </si>
  <si>
    <t>L242/P1</t>
  </si>
  <si>
    <t>A-TAHQ TR-M123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</si>
  <si>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</si>
  <si>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</si>
  <si>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</si>
  <si>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</si>
  <si>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</si>
  <si>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</si>
  <si>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</si>
  <si>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20 Acre Parcel value is rounded at $1,200 per acre.  2025 value was $1,400 per acre.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</si>
</sst>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 applyBorder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 applyBorder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B31A4-0072-4587-8BB4-C70FD05728BA}">
  <dimension ref="A1:BL16"/>
  <sheetViews>
    <sheetView tabSelected="1" workbookViewId="0">
      <selection activeCell="A14" sqref="A14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44</v>
      </c>
      <c r="B2" t="s">
        <v>45</v>
      </c>
      <c r="C2" s="24">
        <v>45261</v>
      </c>
      <c r="D2" s="14">
        <v>19000</v>
      </c>
      <c r="E2" t="s">
        <v>46</v>
      </c>
      <c r="F2" t="s">
        <v>47</v>
      </c>
      <c r="G2" s="14">
        <v>19000</v>
      </c>
      <c r="H2" s="14">
        <v>0</v>
      </c>
      <c r="I2" s="19">
        <f>H2/G2*100</f>
        <v>0</v>
      </c>
      <c r="J2" s="14">
        <v>25484</v>
      </c>
      <c r="K2" s="14">
        <f>G2-0</f>
        <v>19000</v>
      </c>
      <c r="L2" s="14">
        <v>25484</v>
      </c>
      <c r="M2" s="29">
        <v>0</v>
      </c>
      <c r="N2" s="33">
        <v>0</v>
      </c>
      <c r="O2" s="38">
        <v>18.52</v>
      </c>
      <c r="P2" s="38">
        <v>18.52</v>
      </c>
      <c r="Q2" s="14" t="e">
        <f>K2/M2</f>
        <v>#DIV/0!</v>
      </c>
      <c r="R2" s="14">
        <f>K2/O2</f>
        <v>1025.9179265658747</v>
      </c>
      <c r="S2" s="43">
        <f>K2/O2/43560</f>
        <v>2.3551834861475544E-2</v>
      </c>
      <c r="T2" s="38">
        <v>0</v>
      </c>
      <c r="U2" s="5" t="s">
        <v>48</v>
      </c>
      <c r="V2" t="s">
        <v>49</v>
      </c>
      <c r="X2" t="s">
        <v>50</v>
      </c>
      <c r="Y2">
        <v>0</v>
      </c>
      <c r="Z2">
        <v>0</v>
      </c>
      <c r="AA2" t="s">
        <v>51</v>
      </c>
      <c r="AC2" s="6" t="s">
        <v>52</v>
      </c>
      <c r="AL2" s="2"/>
      <c r="BC2" s="2"/>
      <c r="BE2" s="2"/>
    </row>
    <row r="3" spans="1:64" x14ac:dyDescent="0.25">
      <c r="A3" t="s">
        <v>53</v>
      </c>
      <c r="C3" s="24">
        <v>45352</v>
      </c>
      <c r="D3" s="14">
        <v>22000</v>
      </c>
      <c r="E3" t="s">
        <v>46</v>
      </c>
      <c r="F3" t="s">
        <v>47</v>
      </c>
      <c r="G3" s="14">
        <v>22000</v>
      </c>
      <c r="H3" s="14">
        <v>10000</v>
      </c>
      <c r="I3" s="19">
        <f>H3/G3*100</f>
        <v>45.454545454545453</v>
      </c>
      <c r="J3" s="14">
        <v>28000</v>
      </c>
      <c r="K3" s="14">
        <f>G3-0</f>
        <v>22000</v>
      </c>
      <c r="L3" s="14">
        <v>28000</v>
      </c>
      <c r="M3" s="29">
        <v>0</v>
      </c>
      <c r="N3" s="33">
        <v>0</v>
      </c>
      <c r="O3" s="38">
        <v>20</v>
      </c>
      <c r="P3" s="38">
        <v>20</v>
      </c>
      <c r="Q3" s="14" t="e">
        <f>K3/M3</f>
        <v>#DIV/0!</v>
      </c>
      <c r="R3" s="14">
        <f>K3/O3</f>
        <v>1100</v>
      </c>
      <c r="S3" s="43">
        <f>K3/O3/43560</f>
        <v>2.5252525252525252E-2</v>
      </c>
      <c r="T3" s="38">
        <v>0</v>
      </c>
      <c r="U3" s="5" t="s">
        <v>48</v>
      </c>
      <c r="V3" t="s">
        <v>54</v>
      </c>
      <c r="X3" t="s">
        <v>50</v>
      </c>
      <c r="Y3">
        <v>0</v>
      </c>
      <c r="Z3">
        <v>0</v>
      </c>
      <c r="AA3" t="s">
        <v>51</v>
      </c>
      <c r="AC3" s="6" t="s">
        <v>55</v>
      </c>
    </row>
    <row r="4" spans="1:64" x14ac:dyDescent="0.25">
      <c r="A4" t="s">
        <v>56</v>
      </c>
      <c r="C4" s="24">
        <v>45600</v>
      </c>
      <c r="D4" s="14">
        <v>22000</v>
      </c>
      <c r="E4" t="s">
        <v>46</v>
      </c>
      <c r="F4" t="s">
        <v>47</v>
      </c>
      <c r="G4" s="14">
        <v>22000</v>
      </c>
      <c r="H4" s="14">
        <v>10000</v>
      </c>
      <c r="I4" s="19">
        <f>H4/G4*100</f>
        <v>45.454545454545453</v>
      </c>
      <c r="J4" s="14">
        <v>28000</v>
      </c>
      <c r="K4" s="14">
        <f>G4-0</f>
        <v>22000</v>
      </c>
      <c r="L4" s="14">
        <v>28000</v>
      </c>
      <c r="M4" s="29">
        <v>0</v>
      </c>
      <c r="N4" s="33">
        <v>0</v>
      </c>
      <c r="O4" s="38">
        <v>20</v>
      </c>
      <c r="P4" s="38">
        <v>20</v>
      </c>
      <c r="Q4" s="14" t="e">
        <f>K4/M4</f>
        <v>#DIV/0!</v>
      </c>
      <c r="R4" s="14">
        <f>K4/O4</f>
        <v>1100</v>
      </c>
      <c r="S4" s="43">
        <f>K4/O4/43560</f>
        <v>2.5252525252525252E-2</v>
      </c>
      <c r="T4" s="38">
        <v>0</v>
      </c>
      <c r="U4" s="5" t="s">
        <v>48</v>
      </c>
      <c r="V4" t="s">
        <v>57</v>
      </c>
      <c r="X4" t="s">
        <v>50</v>
      </c>
      <c r="Y4">
        <v>0</v>
      </c>
      <c r="Z4">
        <v>0</v>
      </c>
      <c r="AA4" t="s">
        <v>51</v>
      </c>
      <c r="AC4" s="6" t="s">
        <v>55</v>
      </c>
    </row>
    <row r="5" spans="1:64" x14ac:dyDescent="0.25">
      <c r="A5" t="s">
        <v>58</v>
      </c>
      <c r="C5" s="24">
        <v>45240</v>
      </c>
      <c r="D5" s="14">
        <v>35001</v>
      </c>
      <c r="E5" t="s">
        <v>46</v>
      </c>
      <c r="F5" t="s">
        <v>47</v>
      </c>
      <c r="G5" s="14">
        <v>35001</v>
      </c>
      <c r="H5" s="14">
        <v>10000</v>
      </c>
      <c r="I5" s="19">
        <f>H5/G5*100</f>
        <v>28.570612268220906</v>
      </c>
      <c r="J5" s="14">
        <v>28000</v>
      </c>
      <c r="K5" s="14">
        <f>G5-0</f>
        <v>35001</v>
      </c>
      <c r="L5" s="14">
        <v>28000</v>
      </c>
      <c r="M5" s="29">
        <v>0</v>
      </c>
      <c r="N5" s="33">
        <v>0</v>
      </c>
      <c r="O5" s="38">
        <v>20</v>
      </c>
      <c r="P5" s="38">
        <v>20</v>
      </c>
      <c r="Q5" s="14" t="e">
        <f>K5/M5</f>
        <v>#DIV/0!</v>
      </c>
      <c r="R5" s="14">
        <f>K5/O5</f>
        <v>1750.05</v>
      </c>
      <c r="S5" s="43">
        <f>K5/O5/43560</f>
        <v>4.0175619834710741E-2</v>
      </c>
      <c r="T5" s="38">
        <v>0</v>
      </c>
      <c r="U5" s="5" t="s">
        <v>48</v>
      </c>
      <c r="V5" t="s">
        <v>59</v>
      </c>
      <c r="X5" t="s">
        <v>50</v>
      </c>
      <c r="Y5">
        <v>0</v>
      </c>
      <c r="Z5">
        <v>0</v>
      </c>
      <c r="AA5" t="s">
        <v>51</v>
      </c>
      <c r="AC5" s="6" t="s">
        <v>55</v>
      </c>
    </row>
    <row r="6" spans="1:64" x14ac:dyDescent="0.25">
      <c r="A6" t="s">
        <v>60</v>
      </c>
      <c r="C6" s="24">
        <v>45296</v>
      </c>
      <c r="D6" s="14">
        <v>20000</v>
      </c>
      <c r="E6" t="s">
        <v>46</v>
      </c>
      <c r="F6" t="s">
        <v>47</v>
      </c>
      <c r="G6" s="14">
        <v>20000</v>
      </c>
      <c r="H6" s="14">
        <v>14300</v>
      </c>
      <c r="I6" s="19">
        <f>H6/G6*100</f>
        <v>71.5</v>
      </c>
      <c r="J6" s="14">
        <v>28500</v>
      </c>
      <c r="K6" s="14">
        <f>G6-0</f>
        <v>20000</v>
      </c>
      <c r="L6" s="14">
        <v>28500</v>
      </c>
      <c r="M6" s="29">
        <v>0</v>
      </c>
      <c r="N6" s="33">
        <v>0</v>
      </c>
      <c r="O6" s="38">
        <v>19</v>
      </c>
      <c r="P6" s="38">
        <v>19</v>
      </c>
      <c r="Q6" s="14" t="e">
        <f>K6/M6</f>
        <v>#DIV/0!</v>
      </c>
      <c r="R6" s="14">
        <f>K6/O6</f>
        <v>1052.6315789473683</v>
      </c>
      <c r="S6" s="43">
        <f>K6/O6/43560</f>
        <v>2.4165095935430862E-2</v>
      </c>
      <c r="T6" s="38">
        <v>0</v>
      </c>
      <c r="U6" s="5" t="s">
        <v>48</v>
      </c>
      <c r="V6" t="s">
        <v>61</v>
      </c>
      <c r="X6" t="s">
        <v>50</v>
      </c>
      <c r="Y6">
        <v>0</v>
      </c>
      <c r="Z6">
        <v>1</v>
      </c>
      <c r="AA6" t="s">
        <v>51</v>
      </c>
      <c r="AC6" s="6" t="s">
        <v>55</v>
      </c>
    </row>
    <row r="7" spans="1:64" x14ac:dyDescent="0.25">
      <c r="A7" t="s">
        <v>62</v>
      </c>
      <c r="C7" s="24">
        <v>45505</v>
      </c>
      <c r="D7" s="14">
        <v>28000</v>
      </c>
      <c r="E7" t="s">
        <v>46</v>
      </c>
      <c r="F7" t="s">
        <v>47</v>
      </c>
      <c r="G7" s="14">
        <v>28000</v>
      </c>
      <c r="H7" s="14">
        <v>10000</v>
      </c>
      <c r="I7" s="19">
        <f>H7/G7*100</f>
        <v>35.714285714285715</v>
      </c>
      <c r="J7" s="14">
        <v>28000</v>
      </c>
      <c r="K7" s="14">
        <f>G7-0</f>
        <v>28000</v>
      </c>
      <c r="L7" s="14">
        <v>28000</v>
      </c>
      <c r="M7" s="29">
        <v>0</v>
      </c>
      <c r="N7" s="33">
        <v>0</v>
      </c>
      <c r="O7" s="38">
        <v>20</v>
      </c>
      <c r="P7" s="38">
        <v>20</v>
      </c>
      <c r="Q7" s="14" t="e">
        <f>K7/M7</f>
        <v>#DIV/0!</v>
      </c>
      <c r="R7" s="14">
        <f>K7/O7</f>
        <v>1400</v>
      </c>
      <c r="S7" s="43">
        <f>K7/O7/43560</f>
        <v>3.2139577594123052E-2</v>
      </c>
      <c r="T7" s="38">
        <v>0</v>
      </c>
      <c r="U7" s="5" t="s">
        <v>48</v>
      </c>
      <c r="V7" t="s">
        <v>63</v>
      </c>
      <c r="X7" t="s">
        <v>50</v>
      </c>
      <c r="Y7">
        <v>0</v>
      </c>
      <c r="Z7">
        <v>0</v>
      </c>
      <c r="AA7" t="s">
        <v>51</v>
      </c>
      <c r="AC7" s="6" t="s">
        <v>55</v>
      </c>
    </row>
    <row r="8" spans="1:64" x14ac:dyDescent="0.25">
      <c r="A8" t="s">
        <v>64</v>
      </c>
      <c r="C8" s="24">
        <v>45594</v>
      </c>
      <c r="D8" s="14">
        <v>15000</v>
      </c>
      <c r="E8" t="s">
        <v>46</v>
      </c>
      <c r="F8" t="s">
        <v>47</v>
      </c>
      <c r="G8" s="14">
        <v>15000</v>
      </c>
      <c r="H8" s="14">
        <v>10000</v>
      </c>
      <c r="I8" s="19">
        <f>H8/G8*100</f>
        <v>66.666666666666657</v>
      </c>
      <c r="J8" s="14">
        <v>28000</v>
      </c>
      <c r="K8" s="14">
        <f>G8-0</f>
        <v>15000</v>
      </c>
      <c r="L8" s="14">
        <v>28000</v>
      </c>
      <c r="M8" s="29">
        <v>0</v>
      </c>
      <c r="N8" s="33">
        <v>0</v>
      </c>
      <c r="O8" s="38">
        <v>20</v>
      </c>
      <c r="P8" s="38">
        <v>20</v>
      </c>
      <c r="Q8" s="14" t="e">
        <f>K8/M8</f>
        <v>#DIV/0!</v>
      </c>
      <c r="R8" s="14">
        <f>K8/O8</f>
        <v>750</v>
      </c>
      <c r="S8" s="43">
        <f>K8/O8/43560</f>
        <v>1.7217630853994491E-2</v>
      </c>
      <c r="T8" s="38">
        <v>0</v>
      </c>
      <c r="U8" s="5" t="s">
        <v>48</v>
      </c>
      <c r="V8" t="s">
        <v>65</v>
      </c>
      <c r="X8" t="s">
        <v>50</v>
      </c>
      <c r="Y8">
        <v>0</v>
      </c>
      <c r="Z8">
        <v>0</v>
      </c>
      <c r="AA8" t="s">
        <v>51</v>
      </c>
      <c r="AC8" s="6" t="s">
        <v>55</v>
      </c>
    </row>
    <row r="9" spans="1:64" x14ac:dyDescent="0.25">
      <c r="A9" t="s">
        <v>64</v>
      </c>
      <c r="C9" s="24">
        <v>45575</v>
      </c>
      <c r="D9" s="14">
        <v>25000</v>
      </c>
      <c r="E9" t="s">
        <v>46</v>
      </c>
      <c r="F9" t="s">
        <v>47</v>
      </c>
      <c r="G9" s="14">
        <v>25000</v>
      </c>
      <c r="H9" s="14">
        <v>10000</v>
      </c>
      <c r="I9" s="19">
        <f>H9/G9*100</f>
        <v>40</v>
      </c>
      <c r="J9" s="14">
        <v>28000</v>
      </c>
      <c r="K9" s="14">
        <f>G9-0</f>
        <v>25000</v>
      </c>
      <c r="L9" s="14">
        <v>28000</v>
      </c>
      <c r="M9" s="29">
        <v>0</v>
      </c>
      <c r="N9" s="33">
        <v>0</v>
      </c>
      <c r="O9" s="38">
        <v>20</v>
      </c>
      <c r="P9" s="38">
        <v>20</v>
      </c>
      <c r="Q9" s="14" t="e">
        <f>K9/M9</f>
        <v>#DIV/0!</v>
      </c>
      <c r="R9" s="14">
        <f>K9/O9</f>
        <v>1250</v>
      </c>
      <c r="S9" s="43">
        <f>K9/O9/43560</f>
        <v>2.869605142332415E-2</v>
      </c>
      <c r="T9" s="38">
        <v>0</v>
      </c>
      <c r="U9" s="5" t="s">
        <v>48</v>
      </c>
      <c r="V9" t="s">
        <v>66</v>
      </c>
      <c r="X9" t="s">
        <v>50</v>
      </c>
      <c r="Y9">
        <v>0</v>
      </c>
      <c r="Z9">
        <v>0</v>
      </c>
      <c r="AA9" t="s">
        <v>51</v>
      </c>
      <c r="AC9" s="6" t="s">
        <v>55</v>
      </c>
    </row>
    <row r="10" spans="1:64" ht="15.75" thickBot="1" x14ac:dyDescent="0.3"/>
    <row r="11" spans="1:64" ht="15.75" thickTop="1" x14ac:dyDescent="0.25">
      <c r="A11" s="7"/>
      <c r="B11" s="7"/>
      <c r="C11" s="25" t="s">
        <v>71</v>
      </c>
      <c r="D11" s="15">
        <f>+SUM(D2:D10)</f>
        <v>186001</v>
      </c>
      <c r="E11" s="7"/>
      <c r="F11" s="7"/>
      <c r="G11" s="15">
        <f>+SUM(G2:G10)</f>
        <v>186001</v>
      </c>
      <c r="H11" s="15">
        <f>+SUM(H2:H10)</f>
        <v>74300</v>
      </c>
      <c r="I11" s="20"/>
      <c r="J11" s="15">
        <f>+SUM(J2:J10)</f>
        <v>221984</v>
      </c>
      <c r="K11" s="15">
        <f>+SUM(K2:K10)</f>
        <v>186001</v>
      </c>
      <c r="L11" s="15">
        <f>+SUM(L2:L10)</f>
        <v>221984</v>
      </c>
      <c r="M11" s="30">
        <f>+SUM(M2:M10)</f>
        <v>0</v>
      </c>
      <c r="N11" s="34"/>
      <c r="O11" s="39">
        <f>+SUM(O2:O10)</f>
        <v>157.51999999999998</v>
      </c>
      <c r="P11" s="39">
        <f>+SUM(P2:P10)</f>
        <v>157.51999999999998</v>
      </c>
      <c r="Q11" s="15"/>
      <c r="R11" s="15"/>
      <c r="S11" s="44"/>
      <c r="T11" s="39"/>
      <c r="U11" s="8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</row>
    <row r="12" spans="1:64" x14ac:dyDescent="0.25">
      <c r="A12" s="9"/>
      <c r="B12" s="9"/>
      <c r="C12" s="26"/>
      <c r="D12" s="16"/>
      <c r="E12" s="9"/>
      <c r="F12" s="9"/>
      <c r="G12" s="16"/>
      <c r="H12" s="16" t="s">
        <v>72</v>
      </c>
      <c r="I12" s="21">
        <f>H11/G11*100</f>
        <v>39.946021795581743</v>
      </c>
      <c r="J12" s="16"/>
      <c r="K12" s="16"/>
      <c r="L12" s="16" t="s">
        <v>73</v>
      </c>
      <c r="M12" s="31"/>
      <c r="N12" s="35"/>
      <c r="O12" s="40" t="s">
        <v>73</v>
      </c>
      <c r="P12" s="40"/>
      <c r="Q12" s="16"/>
      <c r="R12" s="16" t="s">
        <v>73</v>
      </c>
      <c r="S12" s="45"/>
      <c r="T12" s="40"/>
      <c r="U12" s="10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</row>
    <row r="13" spans="1:64" x14ac:dyDescent="0.25">
      <c r="A13" s="11"/>
      <c r="B13" s="11"/>
      <c r="C13" s="27"/>
      <c r="D13" s="17"/>
      <c r="E13" s="11"/>
      <c r="F13" s="11"/>
      <c r="G13" s="17"/>
      <c r="H13" s="17" t="s">
        <v>74</v>
      </c>
      <c r="I13" s="22">
        <f ca="1">STDEV(I2:I16)</f>
        <v>23.108578566482716</v>
      </c>
      <c r="J13" s="17"/>
      <c r="K13" s="17"/>
      <c r="L13" s="17" t="s">
        <v>75</v>
      </c>
      <c r="M13" s="47" t="e">
        <f>K11/M11</f>
        <v>#DIV/0!</v>
      </c>
      <c r="N13" s="36"/>
      <c r="O13" s="41" t="s">
        <v>76</v>
      </c>
      <c r="P13" s="41">
        <f>K11/O11</f>
        <v>1180.8087861858812</v>
      </c>
      <c r="Q13" s="17"/>
      <c r="R13" s="17" t="s">
        <v>77</v>
      </c>
      <c r="S13" s="46">
        <f>K11/O11/43560</f>
        <v>2.7107639719602415E-2</v>
      </c>
      <c r="T13" s="41"/>
      <c r="U13" s="12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</row>
    <row r="14" spans="1:64" x14ac:dyDescent="0.25">
      <c r="A14" t="s">
        <v>78</v>
      </c>
    </row>
    <row r="16" spans="1:64" x14ac:dyDescent="0.25">
      <c r="A16" t="s">
        <v>67</v>
      </c>
      <c r="B16" t="s">
        <v>68</v>
      </c>
      <c r="C16" s="24">
        <v>45730</v>
      </c>
      <c r="D16" s="14">
        <v>162500</v>
      </c>
      <c r="E16" t="s">
        <v>46</v>
      </c>
      <c r="F16" t="s">
        <v>47</v>
      </c>
      <c r="G16" s="14">
        <v>162500</v>
      </c>
      <c r="H16" s="14">
        <v>19500</v>
      </c>
      <c r="I16" s="19">
        <f>H16/G16*100</f>
        <v>12</v>
      </c>
      <c r="J16" s="14">
        <v>38970</v>
      </c>
      <c r="K16" s="14">
        <f>G16-0</f>
        <v>162500</v>
      </c>
      <c r="L16" s="14">
        <v>38970</v>
      </c>
      <c r="M16" s="29">
        <v>976</v>
      </c>
      <c r="N16" s="33">
        <v>746.67901600000005</v>
      </c>
      <c r="O16" s="38">
        <v>16.73</v>
      </c>
      <c r="P16" s="38">
        <v>16.73</v>
      </c>
      <c r="Q16" s="14">
        <f>K16/M16</f>
        <v>166.49590163934425</v>
      </c>
      <c r="R16" s="14">
        <f>K16/O16</f>
        <v>9713.090257023312</v>
      </c>
      <c r="S16" s="43">
        <f>K16/O16/43560</f>
        <v>0.2229818699959438</v>
      </c>
      <c r="T16" s="38">
        <v>976</v>
      </c>
      <c r="U16" s="5" t="s">
        <v>48</v>
      </c>
      <c r="V16" t="s">
        <v>69</v>
      </c>
      <c r="X16" t="s">
        <v>50</v>
      </c>
      <c r="Y16">
        <v>1</v>
      </c>
      <c r="Z16">
        <v>0</v>
      </c>
      <c r="AA16" t="s">
        <v>51</v>
      </c>
      <c r="AC16" s="6" t="s">
        <v>55</v>
      </c>
      <c r="AD16" t="s">
        <v>70</v>
      </c>
    </row>
  </sheetData>
  <conditionalFormatting sqref="A2:AR9 AE10:AR10 A16:AD1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CBE8-A583-48A9-9CB2-FF1F9E6EE03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2026-02-08T20:10:53Z</dcterms:created>
  <dcterms:modified xsi:type="dcterms:W3CDTF">2026-02-08T20:19:27Z</dcterms:modified>
</cp:coreProperties>
</file>